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005" windowHeight="11040" tabRatio="500" activeTab="1"/>
  </bookViews>
  <sheets>
    <sheet name="Datenbasis" sheetId="1" r:id="rId1"/>
    <sheet name="Kalkulator" sheetId="2" r:id="rId2"/>
  </sheets>
  <definedNames>
    <definedName name="_xlfn.IFERROR" hidden="1">#NAME?</definedName>
    <definedName name="_xlnm.Print_Area" localSheetId="1">'Kalkulator'!$A$1:$F$103</definedName>
  </definedNames>
  <calcPr fullCalcOnLoad="1"/>
</workbook>
</file>

<file path=xl/sharedStrings.xml><?xml version="1.0" encoding="utf-8"?>
<sst xmlns="http://schemas.openxmlformats.org/spreadsheetml/2006/main" count="121" uniqueCount="78">
  <si>
    <t>8mm</t>
  </si>
  <si>
    <t>16mm</t>
  </si>
  <si>
    <t>35mm</t>
  </si>
  <si>
    <t>Filmformat</t>
  </si>
  <si>
    <t>Optional</t>
  </si>
  <si>
    <t>Tonspur auf Film</t>
  </si>
  <si>
    <t>Wetgate Abtastung</t>
  </si>
  <si>
    <t>Ausgabe</t>
  </si>
  <si>
    <t>DVD</t>
  </si>
  <si>
    <t xml:space="preserve">Bluray </t>
  </si>
  <si>
    <t>Handlingskosten / Spule</t>
  </si>
  <si>
    <t>Daten Mdisk</t>
  </si>
  <si>
    <t>Festplatte / USB-Stick</t>
  </si>
  <si>
    <t>Erstellung</t>
  </si>
  <si>
    <t>Kopie</t>
  </si>
  <si>
    <t>Pauschal</t>
  </si>
  <si>
    <t>pro Minute</t>
  </si>
  <si>
    <t>Anzahl Spulen</t>
  </si>
  <si>
    <t>Spulenanzahl</t>
  </si>
  <si>
    <t>Laufzeit in min</t>
  </si>
  <si>
    <t>Positionspreis</t>
  </si>
  <si>
    <t>SD</t>
  </si>
  <si>
    <t>FullHD</t>
  </si>
  <si>
    <t>2.5K</t>
  </si>
  <si>
    <t>8mmSD</t>
  </si>
  <si>
    <t>8mmFullHD</t>
  </si>
  <si>
    <t>8mm2.5K</t>
  </si>
  <si>
    <t>16mmSD</t>
  </si>
  <si>
    <t>16mmFullHD</t>
  </si>
  <si>
    <t>16mm2.5K</t>
  </si>
  <si>
    <t>35mmSD</t>
  </si>
  <si>
    <t>35mmFullHD</t>
  </si>
  <si>
    <t>35mm2.5K</t>
  </si>
  <si>
    <t>Summe</t>
  </si>
  <si>
    <t>ja</t>
  </si>
  <si>
    <t>nein</t>
  </si>
  <si>
    <t>Bluray</t>
  </si>
  <si>
    <t>Auswahl</t>
  </si>
  <si>
    <t>Chemisches Wetgate</t>
  </si>
  <si>
    <t>Option</t>
  </si>
  <si>
    <t>Laufzeit mit Ton</t>
  </si>
  <si>
    <t>Sep. Ton-Spule</t>
  </si>
  <si>
    <t>Adresse:</t>
  </si>
  <si>
    <t>PLZ &amp; Ort:</t>
  </si>
  <si>
    <t>Land:</t>
  </si>
  <si>
    <t>Telefon:</t>
  </si>
  <si>
    <t>E-Mail:</t>
  </si>
  <si>
    <t>Option Filmscan</t>
  </si>
  <si>
    <t>Ausgabe Film</t>
  </si>
  <si>
    <t>Video</t>
  </si>
  <si>
    <t>Videoformat</t>
  </si>
  <si>
    <t>Anzahl Kasetten</t>
  </si>
  <si>
    <t>VHS</t>
  </si>
  <si>
    <t>S-VHS</t>
  </si>
  <si>
    <t>Video 8</t>
  </si>
  <si>
    <t>Hi 8</t>
  </si>
  <si>
    <t>Digital 8</t>
  </si>
  <si>
    <t>Mini DV</t>
  </si>
  <si>
    <t>Sonstige</t>
  </si>
  <si>
    <t>Anzahl Kopien</t>
  </si>
  <si>
    <t>Filmscan</t>
  </si>
  <si>
    <t>Ausgabe Video</t>
  </si>
  <si>
    <t>Auftragsbestätigung</t>
  </si>
  <si>
    <t>Ort, Datum &amp; Unterschrift Auftraggeber</t>
  </si>
  <si>
    <t>Name:</t>
  </si>
  <si>
    <t>Voraussichtliche Gesamtkosten</t>
  </si>
  <si>
    <t>HDV</t>
  </si>
  <si>
    <r>
      <t>Auftraggeber</t>
    </r>
    <r>
      <rPr>
        <sz val="10"/>
        <color indexed="8"/>
        <rFont val="PT Sans"/>
        <family val="0"/>
      </rPr>
      <t xml:space="preserve"> </t>
    </r>
    <r>
      <rPr>
        <sz val="7"/>
        <color indexed="8"/>
        <rFont val="PT Sans"/>
        <family val="0"/>
      </rPr>
      <t>(Hiermit beauftrage ich die Firma Schmalfilm-Transfer.de, eine Digitalisierung von den von mir eingeschickten Material zu erstellen)</t>
    </r>
  </si>
  <si>
    <t>Normal8</t>
  </si>
  <si>
    <t>Super8</t>
  </si>
  <si>
    <t>Format</t>
  </si>
  <si>
    <t>Bilder/Meter</t>
  </si>
  <si>
    <t>Umrechner Meter (m) in Minuten (min)</t>
  </si>
  <si>
    <t>Bilder/s</t>
  </si>
  <si>
    <t>Meter</t>
  </si>
  <si>
    <t>Minuten</t>
  </si>
  <si>
    <t>Separate Tonspule</t>
  </si>
  <si>
    <t>Anzahl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</si>
</sst>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CN¥&quot;;\-#,##0\ &quot;CN¥&quot;"/>
    <numFmt numFmtId="165" formatCode="#,##0\ &quot;CN¥&quot;;[Red]\-#,##0\ &quot;CN¥&quot;"/>
    <numFmt numFmtId="166" formatCode="#,##0.00\ &quot;CN¥&quot;;\-#,##0.00\ &quot;CN¥&quot;"/>
    <numFmt numFmtId="167" formatCode="#,##0.00\ &quot;CN¥&quot;;[Red]\-#,##0.00\ &quot;CN¥&quot;"/>
    <numFmt numFmtId="168" formatCode="_-* #,##0\ &quot;CN¥&quot;_-;\-* #,##0\ &quot;CN¥&quot;_-;_-* &quot;-&quot;\ &quot;CN¥&quot;_-;_-@_-"/>
    <numFmt numFmtId="169" formatCode="_-* #,##0\ _C_N_¥_-;\-* #,##0\ _C_N_¥_-;_-* &quot;-&quot;\ _C_N_¥_-;_-@_-"/>
    <numFmt numFmtId="170" formatCode="_-* #,##0.00\ &quot;CN¥&quot;_-;\-* #,##0.00\ &quot;CN¥&quot;_-;_-* &quot;-&quot;??\ &quot;CN¥&quot;_-;_-@_-"/>
    <numFmt numFmtId="171" formatCode="_-* #,##0.00\ _C_N_¥_-;\-* #,##0.00\ _C_N_¥_-;_-* &quot;-&quot;??\ _C_N_¥_-;_-@_-"/>
    <numFmt numFmtId="172" formatCode="#,##0.00\ [$€-407];[Red]#,##0.00\ [$€-407]"/>
    <numFmt numFmtId="173" formatCode="0\ &quot;Spulen&quot;"/>
    <numFmt numFmtId="174" formatCode="0\ &quot;min.&quot;"/>
    <numFmt numFmtId="175" formatCode="0\ &quot;Kasetten&quot;"/>
    <numFmt numFmtId="176" formatCode="[$-407]dddd\,\ d\.\ mmmm\ yy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\ &quot;m&quot;"/>
    <numFmt numFmtId="184" formatCode="0\ &quot;min&quot;"/>
    <numFmt numFmtId="185" formatCode="0\ &quot;Spule(n)&quot;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PT Sans"/>
      <family val="0"/>
    </font>
    <font>
      <b/>
      <i/>
      <sz val="14"/>
      <color indexed="8"/>
      <name val="PT Sans"/>
      <family val="0"/>
    </font>
    <font>
      <sz val="12"/>
      <color indexed="8"/>
      <name val="PT Sans"/>
      <family val="0"/>
    </font>
    <font>
      <sz val="10"/>
      <color indexed="8"/>
      <name val="PT Sans"/>
      <family val="0"/>
    </font>
    <font>
      <b/>
      <sz val="10"/>
      <color indexed="9"/>
      <name val="PT Sans"/>
      <family val="0"/>
    </font>
    <font>
      <sz val="8"/>
      <color indexed="8"/>
      <name val="PT Sans"/>
      <family val="0"/>
    </font>
    <font>
      <b/>
      <sz val="12"/>
      <color indexed="8"/>
      <name val="PT Sans"/>
      <family val="0"/>
    </font>
    <font>
      <sz val="7"/>
      <color indexed="8"/>
      <name val="PT Sans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4"/>
      <color indexed="8"/>
      <name val="PT Sans"/>
      <family val="0"/>
    </font>
    <font>
      <b/>
      <sz val="8"/>
      <color indexed="8"/>
      <name val="PT Sans"/>
      <family val="0"/>
    </font>
    <font>
      <b/>
      <sz val="20"/>
      <color indexed="8"/>
      <name val="PT Sans"/>
      <family val="0"/>
    </font>
    <font>
      <b/>
      <sz val="11"/>
      <color indexed="8"/>
      <name val="PT Sans"/>
      <family val="0"/>
    </font>
    <font>
      <sz val="11"/>
      <color indexed="8"/>
      <name val="PT Sans"/>
      <family val="0"/>
    </font>
    <font>
      <sz val="14"/>
      <color indexed="8"/>
      <name val="PT Sans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72" fontId="10" fillId="0" borderId="11" xfId="0" applyNumberFormat="1" applyFont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 locked="0"/>
    </xf>
    <xf numFmtId="173" fontId="7" fillId="33" borderId="12" xfId="0" applyNumberFormat="1" applyFont="1" applyFill="1" applyBorder="1" applyAlignment="1" applyProtection="1">
      <alignment/>
      <protection hidden="1" locked="0"/>
    </xf>
    <xf numFmtId="174" fontId="7" fillId="33" borderId="12" xfId="0" applyNumberFormat="1" applyFont="1" applyFill="1" applyBorder="1" applyAlignment="1" applyProtection="1">
      <alignment/>
      <protection hidden="1" locked="0"/>
    </xf>
    <xf numFmtId="175" fontId="7" fillId="33" borderId="12" xfId="0" applyNumberFormat="1" applyFont="1" applyFill="1" applyBorder="1" applyAlignment="1" applyProtection="1">
      <alignment/>
      <protection hidden="1" locked="0"/>
    </xf>
    <xf numFmtId="0" fontId="7" fillId="34" borderId="13" xfId="0" applyFont="1" applyFill="1" applyBorder="1" applyAlignment="1" applyProtection="1">
      <alignment/>
      <protection hidden="1"/>
    </xf>
    <xf numFmtId="172" fontId="7" fillId="34" borderId="12" xfId="0" applyNumberFormat="1" applyFont="1" applyFill="1" applyBorder="1" applyAlignment="1" applyProtection="1">
      <alignment/>
      <protection hidden="1"/>
    </xf>
    <xf numFmtId="172" fontId="4" fillId="34" borderId="12" xfId="0" applyNumberFormat="1" applyFont="1" applyFill="1" applyBorder="1" applyAlignment="1" applyProtection="1">
      <alignment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173" fontId="7" fillId="34" borderId="12" xfId="0" applyNumberFormat="1" applyFont="1" applyFill="1" applyBorder="1" applyAlignment="1" applyProtection="1">
      <alignment/>
      <protection hidden="1"/>
    </xf>
    <xf numFmtId="174" fontId="7" fillId="34" borderId="12" xfId="0" applyNumberFormat="1" applyFont="1" applyFill="1" applyBorder="1" applyAlignment="1" applyProtection="1">
      <alignment/>
      <protection hidden="1"/>
    </xf>
    <xf numFmtId="0" fontId="7" fillId="34" borderId="12" xfId="0" applyNumberFormat="1" applyFont="1" applyFill="1" applyBorder="1" applyAlignment="1" applyProtection="1">
      <alignment/>
      <protection hidden="1"/>
    </xf>
    <xf numFmtId="0" fontId="7" fillId="34" borderId="14" xfId="0" applyFont="1" applyFill="1" applyBorder="1" applyAlignment="1" applyProtection="1">
      <alignment/>
      <protection hidden="1"/>
    </xf>
    <xf numFmtId="0" fontId="7" fillId="34" borderId="15" xfId="0" applyFont="1" applyFill="1" applyBorder="1" applyAlignment="1" applyProtection="1">
      <alignment/>
      <protection hidden="1"/>
    </xf>
    <xf numFmtId="172" fontId="4" fillId="34" borderId="12" xfId="0" applyNumberFormat="1" applyFont="1" applyFill="1" applyBorder="1" applyAlignment="1" applyProtection="1">
      <alignment horizontal="right"/>
      <protection hidden="1"/>
    </xf>
    <xf numFmtId="0" fontId="4" fillId="34" borderId="14" xfId="0" applyNumberFormat="1" applyFont="1" applyFill="1" applyBorder="1" applyAlignment="1" applyProtection="1">
      <alignment/>
      <protection hidden="1"/>
    </xf>
    <xf numFmtId="173" fontId="7" fillId="34" borderId="15" xfId="0" applyNumberFormat="1" applyFont="1" applyFill="1" applyBorder="1" applyAlignment="1" applyProtection="1">
      <alignment/>
      <protection hidden="1"/>
    </xf>
    <xf numFmtId="174" fontId="7" fillId="34" borderId="15" xfId="0" applyNumberFormat="1" applyFont="1" applyFill="1" applyBorder="1" applyAlignment="1" applyProtection="1">
      <alignment/>
      <protection hidden="1"/>
    </xf>
    <xf numFmtId="0" fontId="7" fillId="34" borderId="13" xfId="0" applyNumberFormat="1" applyFont="1" applyFill="1" applyBorder="1" applyAlignment="1" applyProtection="1">
      <alignment/>
      <protection hidden="1"/>
    </xf>
    <xf numFmtId="172" fontId="7" fillId="34" borderId="12" xfId="0" applyNumberFormat="1" applyFont="1" applyFill="1" applyBorder="1" applyAlignment="1" applyProtection="1">
      <alignment horizontal="right"/>
      <protection hidden="1"/>
    </xf>
    <xf numFmtId="175" fontId="7" fillId="34" borderId="12" xfId="0" applyNumberFormat="1" applyFont="1" applyFill="1" applyBorder="1" applyAlignment="1" applyProtection="1">
      <alignment/>
      <protection hidden="1"/>
    </xf>
    <xf numFmtId="0" fontId="8" fillId="35" borderId="14" xfId="0" applyFont="1" applyFill="1" applyBorder="1" applyAlignment="1" applyProtection="1">
      <alignment/>
      <protection hidden="1"/>
    </xf>
    <xf numFmtId="0" fontId="8" fillId="35" borderId="15" xfId="0" applyFont="1" applyFill="1" applyBorder="1" applyAlignment="1" applyProtection="1">
      <alignment/>
      <protection hidden="1"/>
    </xf>
    <xf numFmtId="0" fontId="8" fillId="35" borderId="13" xfId="0" applyFont="1" applyFill="1" applyBorder="1" applyAlignment="1" applyProtection="1">
      <alignment/>
      <protection hidden="1"/>
    </xf>
    <xf numFmtId="0" fontId="8" fillId="36" borderId="14" xfId="0" applyFont="1" applyFill="1" applyBorder="1" applyAlignment="1" applyProtection="1">
      <alignment/>
      <protection hidden="1"/>
    </xf>
    <xf numFmtId="0" fontId="8" fillId="36" borderId="15" xfId="0" applyFont="1" applyFill="1" applyBorder="1" applyAlignment="1" applyProtection="1">
      <alignment/>
      <protection hidden="1"/>
    </xf>
    <xf numFmtId="0" fontId="8" fillId="36" borderId="13" xfId="0" applyFont="1" applyFill="1" applyBorder="1" applyAlignment="1" applyProtection="1">
      <alignment/>
      <protection hidden="1"/>
    </xf>
    <xf numFmtId="0" fontId="0" fillId="36" borderId="0" xfId="0" applyFill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33" borderId="12" xfId="0" applyNumberFormat="1" applyFont="1" applyFill="1" applyBorder="1" applyAlignment="1" applyProtection="1">
      <alignment/>
      <protection hidden="1" locked="0"/>
    </xf>
    <xf numFmtId="183" fontId="7" fillId="33" borderId="12" xfId="0" applyNumberFormat="1" applyFont="1" applyFill="1" applyBorder="1" applyAlignment="1" applyProtection="1">
      <alignment/>
      <protection hidden="1" locked="0"/>
    </xf>
    <xf numFmtId="184" fontId="7" fillId="34" borderId="12" xfId="0" applyNumberFormat="1" applyFont="1" applyFill="1" applyBorder="1" applyAlignment="1" applyProtection="1">
      <alignment/>
      <protection hidden="1"/>
    </xf>
    <xf numFmtId="0" fontId="8" fillId="36" borderId="12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7" fillId="33" borderId="14" xfId="0" applyFont="1" applyFill="1" applyBorder="1" applyAlignment="1" applyProtection="1">
      <alignment horizontal="center"/>
      <protection hidden="1" locked="0"/>
    </xf>
    <xf numFmtId="0" fontId="7" fillId="33" borderId="13" xfId="0" applyFont="1" applyFill="1" applyBorder="1" applyAlignment="1" applyProtection="1">
      <alignment horizontal="center"/>
      <protection hidden="1" locked="0"/>
    </xf>
    <xf numFmtId="49" fontId="6" fillId="33" borderId="16" xfId="0" applyNumberFormat="1" applyFont="1" applyFill="1" applyBorder="1" applyAlignment="1" applyProtection="1">
      <alignment horizontal="left"/>
      <protection hidden="1" locked="0"/>
    </xf>
    <xf numFmtId="49" fontId="6" fillId="33" borderId="15" xfId="0" applyNumberFormat="1" applyFont="1" applyFill="1" applyBorder="1" applyAlignment="1" applyProtection="1">
      <alignment horizontal="left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0</xdr:row>
      <xdr:rowOff>38100</xdr:rowOff>
    </xdr:from>
    <xdr:to>
      <xdr:col>5</xdr:col>
      <xdr:colOff>1581150</xdr:colOff>
      <xdr:row>3</xdr:row>
      <xdr:rowOff>142875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3895725" y="38100"/>
          <a:ext cx="2381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Bestellformular
</a:t>
          </a:r>
          <a:r>
            <a:rPr lang="en-US" cap="none" sz="12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Stand 05/2019</a:t>
          </a:r>
        </a:p>
      </xdr:txBody>
    </xdr:sp>
    <xdr:clientData/>
  </xdr:twoCellAnchor>
  <xdr:twoCellAnchor>
    <xdr:from>
      <xdr:col>2</xdr:col>
      <xdr:colOff>190500</xdr:colOff>
      <xdr:row>48</xdr:row>
      <xdr:rowOff>0</xdr:rowOff>
    </xdr:from>
    <xdr:to>
      <xdr:col>5</xdr:col>
      <xdr:colOff>1581150</xdr:colOff>
      <xdr:row>52</xdr:row>
      <xdr:rowOff>47625</xdr:rowOff>
    </xdr:to>
    <xdr:sp>
      <xdr:nvSpPr>
        <xdr:cNvPr id="2" name="Textfeld 4"/>
        <xdr:cNvSpPr txBox="1">
          <a:spLocks noChangeArrowheads="1"/>
        </xdr:cNvSpPr>
      </xdr:nvSpPr>
      <xdr:spPr>
        <a:xfrm>
          <a:off x="1981200" y="8801100"/>
          <a:ext cx="42957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Mit meiner Unterschrift bestätige ich die Kenntnisnahme der allgemeinen Geschäftsbedingungen (Online abrufbar unter: www.schmalfilm-transfer.de/agb.html) und akzeptiere sie als Bestandteil dieses Auftrages. Ich bestätige die Richtigkeit meiner persönlichen Angaben. </a:t>
          </a:r>
          <a:r>
            <a:rPr lang="en-US" cap="none" sz="800" b="1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Zur Auftragsabwicklung ist zusätzlich die Unterzeichnung der Einwilligungderklärung zur Datenerhebung auf Seite 2 erforderlich.</a:t>
          </a:r>
        </a:p>
      </xdr:txBody>
    </xdr:sp>
    <xdr:clientData/>
  </xdr:twoCellAnchor>
  <xdr:twoCellAnchor>
    <xdr:from>
      <xdr:col>3</xdr:col>
      <xdr:colOff>104775</xdr:colOff>
      <xdr:row>44</xdr:row>
      <xdr:rowOff>66675</xdr:rowOff>
    </xdr:from>
    <xdr:to>
      <xdr:col>5</xdr:col>
      <xdr:colOff>866775</xdr:colOff>
      <xdr:row>46</xdr:row>
      <xdr:rowOff>38100</xdr:rowOff>
    </xdr:to>
    <xdr:sp>
      <xdr:nvSpPr>
        <xdr:cNvPr id="3" name="Textfeld 6"/>
        <xdr:cNvSpPr txBox="1">
          <a:spLocks noChangeArrowheads="1"/>
        </xdr:cNvSpPr>
      </xdr:nvSpPr>
      <xdr:spPr>
        <a:xfrm>
          <a:off x="3000375" y="8172450"/>
          <a:ext cx="2562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Die kalkulierten Gesamtkosten basieren auf Ihren Angaben und sind rechtlich nicht bindend.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695325</xdr:colOff>
      <xdr:row>4</xdr:row>
      <xdr:rowOff>28575</xdr:rowOff>
    </xdr:to>
    <xdr:pic>
      <xdr:nvPicPr>
        <xdr:cNvPr id="4" name="Bild 1" descr="logo-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52</xdr:row>
      <xdr:rowOff>142875</xdr:rowOff>
    </xdr:from>
    <xdr:to>
      <xdr:col>5</xdr:col>
      <xdr:colOff>1581150</xdr:colOff>
      <xdr:row>61</xdr:row>
      <xdr:rowOff>133350</xdr:rowOff>
    </xdr:to>
    <xdr:sp>
      <xdr:nvSpPr>
        <xdr:cNvPr id="5" name="Textfeld 3"/>
        <xdr:cNvSpPr txBox="1">
          <a:spLocks noChangeArrowheads="1"/>
        </xdr:cNvSpPr>
      </xdr:nvSpPr>
      <xdr:spPr>
        <a:xfrm>
          <a:off x="3638550" y="9763125"/>
          <a:ext cx="263842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Einwilligungserklärung
</a:t>
          </a:r>
          <a:r>
            <a:rPr lang="en-US" cap="none" sz="2000" b="1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zur Datenerhebung</a:t>
          </a:r>
        </a:p>
      </xdr:txBody>
    </xdr:sp>
    <xdr:clientData/>
  </xdr:twoCellAnchor>
  <xdr:twoCellAnchor editAs="oneCell">
    <xdr:from>
      <xdr:col>0</xdr:col>
      <xdr:colOff>38100</xdr:colOff>
      <xdr:row>52</xdr:row>
      <xdr:rowOff>123825</xdr:rowOff>
    </xdr:from>
    <xdr:to>
      <xdr:col>3</xdr:col>
      <xdr:colOff>695325</xdr:colOff>
      <xdr:row>56</xdr:row>
      <xdr:rowOff>9525</xdr:rowOff>
    </xdr:to>
    <xdr:pic>
      <xdr:nvPicPr>
        <xdr:cNvPr id="6" name="Bild 1" descr="logo-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744075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47625</xdr:rowOff>
    </xdr:from>
    <xdr:to>
      <xdr:col>5</xdr:col>
      <xdr:colOff>1600200</xdr:colOff>
      <xdr:row>73</xdr:row>
      <xdr:rowOff>190500</xdr:rowOff>
    </xdr:to>
    <xdr:sp>
      <xdr:nvSpPr>
        <xdr:cNvPr id="7" name="Textfeld 1"/>
        <xdr:cNvSpPr txBox="1">
          <a:spLocks noChangeArrowheads="1"/>
        </xdr:cNvSpPr>
      </xdr:nvSpPr>
      <xdr:spPr>
        <a:xfrm>
          <a:off x="0" y="10620375"/>
          <a:ext cx="6296025" cy="3314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Einwilligungserklärung zur Datenerhebung gemäß DSGVO
</a:t>
          </a:r>
          <a:r>
            <a:rPr lang="en-US" cap="none" sz="1100" b="1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Die Datenerhebung und Datenverarbeitung ist für die Durchführung des Auftrages erforderlich und beruht auf Artikel 6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Abs. 1 b) DSGVO. Eine Weitergabe der Daten an Dritte findet nicht statt. Die Daten werden gelöscht, sobald sie für den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Zweck ihrer Verarbeitung nicht mehr erforderlich sind.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 Ja, ich/wir bin/sind damit einverstanden, dass meine/unsere Kontaktdaten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(Name, Adresse, Faxnummer und E-Mail-Adresse) zum Zweck der Auftragsabwicklung, Produktwerbung und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Informationen zum Leistungsspektrum des Betriebs gespeichert und zur Kontaktaufnahme genutzt werden.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Mir/uns ist dabei klar, dass diese Einwilligungen freiwillig und jederzeit widerruflich sind. Der Widerruf ist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per E-Mail zu richten an: info@schmalfilm-transfer.de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oder postalisch an: Schmalfilm-Transfer.de, Fokko Janssen, Bültjes 13, 26632 Ihlow.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PT Sans"/>
              <a:ea typeface="PT Sans"/>
              <a:cs typeface="PT Sans"/>
            </a:rPr>
            <a:t>Nach Erhalt des Widerrufs werden wir die betreffenden Daten nicht mehr nutzen und verarbeiten bzw. löschen.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27" sqref="A27"/>
    </sheetView>
  </sheetViews>
  <sheetFormatPr defaultColWidth="11.00390625" defaultRowHeight="15.75"/>
  <cols>
    <col min="1" max="1" width="20.625" style="0" customWidth="1"/>
    <col min="2" max="2" width="13.00390625" style="0" bestFit="1" customWidth="1"/>
    <col min="3" max="3" width="12.875" style="0" customWidth="1"/>
  </cols>
  <sheetData>
    <row r="1" spans="1:6" ht="15.75">
      <c r="A1" s="3" t="s">
        <v>3</v>
      </c>
      <c r="F1" t="s">
        <v>18</v>
      </c>
    </row>
    <row r="2" spans="2:6" ht="15.75">
      <c r="B2" s="1" t="s">
        <v>21</v>
      </c>
      <c r="C2" s="1" t="s">
        <v>22</v>
      </c>
      <c r="D2" s="1" t="s">
        <v>23</v>
      </c>
      <c r="F2">
        <v>0</v>
      </c>
    </row>
    <row r="3" spans="1:6" ht="21.75" customHeight="1">
      <c r="A3" t="s">
        <v>0</v>
      </c>
      <c r="B3" s="2">
        <v>2.09</v>
      </c>
      <c r="C3" s="2">
        <v>2.89</v>
      </c>
      <c r="D3" s="2">
        <v>3.49</v>
      </c>
      <c r="F3">
        <v>1</v>
      </c>
    </row>
    <row r="4" spans="1:6" ht="15.75">
      <c r="A4" t="s">
        <v>1</v>
      </c>
      <c r="B4" s="2">
        <v>2.89</v>
      </c>
      <c r="C4" s="2">
        <v>3.49</v>
      </c>
      <c r="D4" s="2">
        <v>4.09</v>
      </c>
      <c r="F4">
        <v>2</v>
      </c>
    </row>
    <row r="5" spans="1:6" ht="15.75">
      <c r="A5" t="s">
        <v>2</v>
      </c>
      <c r="B5" s="2">
        <v>4.09</v>
      </c>
      <c r="C5" s="2">
        <v>5.29</v>
      </c>
      <c r="D5" s="2">
        <v>6.79</v>
      </c>
      <c r="F5">
        <v>3</v>
      </c>
    </row>
    <row r="6" ht="15.75">
      <c r="F6">
        <v>4</v>
      </c>
    </row>
    <row r="7" spans="1:6" ht="15.75">
      <c r="A7" t="s">
        <v>10</v>
      </c>
      <c r="B7" s="4">
        <v>1.5</v>
      </c>
      <c r="C7" s="4"/>
      <c r="D7" s="4"/>
      <c r="F7">
        <v>5</v>
      </c>
    </row>
    <row r="8" ht="15.75">
      <c r="F8">
        <v>6</v>
      </c>
    </row>
    <row r="9" spans="1:6" ht="15.75">
      <c r="A9" s="3" t="s">
        <v>4</v>
      </c>
      <c r="F9">
        <v>7</v>
      </c>
    </row>
    <row r="10" spans="1:6" ht="15.75">
      <c r="A10" t="s">
        <v>6</v>
      </c>
      <c r="B10" s="4">
        <v>1.29</v>
      </c>
      <c r="C10" s="4"/>
      <c r="D10" s="4"/>
      <c r="F10">
        <v>8</v>
      </c>
    </row>
    <row r="11" spans="1:6" ht="15.75">
      <c r="A11" t="s">
        <v>5</v>
      </c>
      <c r="B11" s="4">
        <v>0.3</v>
      </c>
      <c r="C11" s="4"/>
      <c r="D11" s="4"/>
      <c r="F11">
        <v>9</v>
      </c>
    </row>
    <row r="12" spans="1:6" ht="15.75">
      <c r="A12" t="s">
        <v>41</v>
      </c>
      <c r="B12" s="4">
        <v>0.89</v>
      </c>
      <c r="C12" s="4"/>
      <c r="D12" s="4"/>
      <c r="F12">
        <v>10</v>
      </c>
    </row>
    <row r="13" ht="15.75">
      <c r="F13">
        <v>11</v>
      </c>
    </row>
    <row r="14" spans="1:6" ht="15.75">
      <c r="A14" s="3" t="s">
        <v>48</v>
      </c>
      <c r="B14" t="s">
        <v>13</v>
      </c>
      <c r="C14" t="s">
        <v>14</v>
      </c>
      <c r="F14">
        <v>12</v>
      </c>
    </row>
    <row r="15" spans="1:6" ht="15.75">
      <c r="A15" t="s">
        <v>8</v>
      </c>
      <c r="B15" s="2">
        <v>9.9</v>
      </c>
      <c r="C15" s="2">
        <v>5.9</v>
      </c>
      <c r="D15" s="5"/>
      <c r="F15">
        <v>13</v>
      </c>
    </row>
    <row r="16" spans="1:6" ht="15.75">
      <c r="A16" t="s">
        <v>9</v>
      </c>
      <c r="B16" s="2">
        <v>19.9</v>
      </c>
      <c r="C16" s="2">
        <v>9.9</v>
      </c>
      <c r="D16" s="5"/>
      <c r="F16">
        <v>14</v>
      </c>
    </row>
    <row r="17" spans="1:6" ht="15.75">
      <c r="A17" t="s">
        <v>11</v>
      </c>
      <c r="B17" s="2">
        <v>19.9</v>
      </c>
      <c r="C17" s="2">
        <v>9.9</v>
      </c>
      <c r="D17" s="5"/>
      <c r="F17">
        <v>15</v>
      </c>
    </row>
    <row r="18" spans="4:6" ht="15.75">
      <c r="D18" s="5"/>
      <c r="F18">
        <v>16</v>
      </c>
    </row>
    <row r="19" spans="2:6" ht="15.75">
      <c r="B19" t="s">
        <v>15</v>
      </c>
      <c r="C19" t="s">
        <v>16</v>
      </c>
      <c r="F19">
        <v>17</v>
      </c>
    </row>
    <row r="20" spans="1:6" ht="15.75">
      <c r="A20" t="s">
        <v>12</v>
      </c>
      <c r="B20" s="2">
        <v>7.9</v>
      </c>
      <c r="C20" s="2">
        <v>0.3</v>
      </c>
      <c r="F20">
        <v>18</v>
      </c>
    </row>
    <row r="21" ht="15.75">
      <c r="F21">
        <v>19</v>
      </c>
    </row>
    <row r="22" ht="15.75">
      <c r="F22">
        <v>20</v>
      </c>
    </row>
    <row r="23" ht="15.75">
      <c r="F23">
        <v>21</v>
      </c>
    </row>
    <row r="24" spans="1:6" ht="15.75">
      <c r="A24" t="s">
        <v>24</v>
      </c>
      <c r="B24" s="2">
        <v>2.09</v>
      </c>
      <c r="F24">
        <v>22</v>
      </c>
    </row>
    <row r="25" spans="1:6" ht="15.75">
      <c r="A25" t="s">
        <v>25</v>
      </c>
      <c r="B25" s="2">
        <v>2.89</v>
      </c>
      <c r="F25">
        <v>23</v>
      </c>
    </row>
    <row r="26" spans="1:6" ht="15.75">
      <c r="A26" t="s">
        <v>26</v>
      </c>
      <c r="B26" s="2">
        <v>3.49</v>
      </c>
      <c r="F26">
        <v>24</v>
      </c>
    </row>
    <row r="27" spans="1:6" ht="15.75">
      <c r="A27" t="s">
        <v>27</v>
      </c>
      <c r="B27" s="2">
        <v>2.89</v>
      </c>
      <c r="F27">
        <v>25</v>
      </c>
    </row>
    <row r="28" spans="1:6" ht="15.75">
      <c r="A28" t="s">
        <v>28</v>
      </c>
      <c r="B28" s="2">
        <v>3.49</v>
      </c>
      <c r="F28">
        <v>26</v>
      </c>
    </row>
    <row r="29" spans="1:6" ht="15.75">
      <c r="A29" t="s">
        <v>29</v>
      </c>
      <c r="B29" s="2">
        <v>4.09</v>
      </c>
      <c r="F29">
        <v>27</v>
      </c>
    </row>
    <row r="30" spans="1:6" ht="15.75">
      <c r="A30" t="s">
        <v>30</v>
      </c>
      <c r="B30" s="2">
        <v>4.09</v>
      </c>
      <c r="F30">
        <v>28</v>
      </c>
    </row>
    <row r="31" spans="1:2" ht="15.75">
      <c r="A31" t="s">
        <v>31</v>
      </c>
      <c r="B31" s="2">
        <v>5.29</v>
      </c>
    </row>
    <row r="32" spans="1:2" ht="15.75">
      <c r="A32" t="s">
        <v>32</v>
      </c>
      <c r="B32" s="2">
        <v>6.79</v>
      </c>
    </row>
    <row r="34" ht="15.75">
      <c r="A34" t="s">
        <v>37</v>
      </c>
    </row>
    <row r="35" ht="15.75">
      <c r="A35" t="s">
        <v>34</v>
      </c>
    </row>
    <row r="36" ht="15.75">
      <c r="A36" t="s">
        <v>35</v>
      </c>
    </row>
    <row r="38" ht="15.75">
      <c r="A38" s="3" t="s">
        <v>49</v>
      </c>
    </row>
    <row r="39" spans="1:2" ht="15.75">
      <c r="A39" t="s">
        <v>52</v>
      </c>
      <c r="B39" s="2">
        <v>0.2</v>
      </c>
    </row>
    <row r="40" spans="1:2" ht="15.75">
      <c r="A40" t="s">
        <v>53</v>
      </c>
      <c r="B40" s="2">
        <v>0.2</v>
      </c>
    </row>
    <row r="41" spans="1:2" ht="15.75">
      <c r="A41" t="s">
        <v>54</v>
      </c>
      <c r="B41" s="2">
        <v>0.2</v>
      </c>
    </row>
    <row r="42" spans="1:2" ht="15.75">
      <c r="A42" t="s">
        <v>55</v>
      </c>
      <c r="B42" s="2">
        <v>0.2</v>
      </c>
    </row>
    <row r="43" spans="1:2" ht="15.75">
      <c r="A43" t="s">
        <v>56</v>
      </c>
      <c r="B43" s="2">
        <v>0.2</v>
      </c>
    </row>
    <row r="44" spans="1:2" ht="15.75">
      <c r="A44" t="s">
        <v>57</v>
      </c>
      <c r="B44" s="2">
        <v>0.2</v>
      </c>
    </row>
    <row r="45" spans="1:2" ht="15.75">
      <c r="A45" t="s">
        <v>66</v>
      </c>
      <c r="B45" s="2">
        <v>0.35</v>
      </c>
    </row>
    <row r="46" spans="1:2" ht="15.75">
      <c r="A46" t="s">
        <v>58</v>
      </c>
      <c r="B46" s="2">
        <v>0.2</v>
      </c>
    </row>
    <row r="48" spans="1:3" ht="15.75">
      <c r="A48" s="3" t="s">
        <v>61</v>
      </c>
      <c r="B48" t="s">
        <v>13</v>
      </c>
      <c r="C48" t="s">
        <v>14</v>
      </c>
    </row>
    <row r="49" spans="1:3" ht="15.75">
      <c r="A49" t="s">
        <v>8</v>
      </c>
      <c r="B49" s="2">
        <v>9.9</v>
      </c>
      <c r="C49" s="2">
        <v>5.9</v>
      </c>
    </row>
    <row r="50" spans="1:3" ht="15.75">
      <c r="A50" t="s">
        <v>9</v>
      </c>
      <c r="B50" s="2">
        <v>19.9</v>
      </c>
      <c r="C50" s="2">
        <v>9.9</v>
      </c>
    </row>
    <row r="52" spans="2:3" ht="15.75">
      <c r="B52" t="s">
        <v>15</v>
      </c>
      <c r="C52" t="s">
        <v>16</v>
      </c>
    </row>
    <row r="53" spans="1:3" ht="15.75">
      <c r="A53" t="s">
        <v>12</v>
      </c>
      <c r="B53" s="2">
        <v>7.9</v>
      </c>
      <c r="C53" s="2">
        <v>0.3</v>
      </c>
    </row>
    <row r="56" spans="1:8" ht="15.75">
      <c r="A56" t="s">
        <v>70</v>
      </c>
      <c r="B56" t="s">
        <v>71</v>
      </c>
      <c r="H56" s="42">
        <v>1000</v>
      </c>
    </row>
    <row r="57" spans="1:8" ht="15.75">
      <c r="A57" t="s">
        <v>68</v>
      </c>
      <c r="B57">
        <v>262</v>
      </c>
      <c r="C57">
        <v>16</v>
      </c>
      <c r="D57">
        <v>18</v>
      </c>
      <c r="E57">
        <v>24</v>
      </c>
      <c r="H57">
        <v>18</v>
      </c>
    </row>
    <row r="58" spans="1:9" ht="15.75">
      <c r="A58" t="s">
        <v>69</v>
      </c>
      <c r="B58">
        <v>236</v>
      </c>
      <c r="C58">
        <v>16</v>
      </c>
      <c r="D58">
        <v>18</v>
      </c>
      <c r="E58">
        <v>24</v>
      </c>
      <c r="H58" s="44">
        <f>(H56*B57)/H57/60</f>
        <v>242.59259259259258</v>
      </c>
      <c r="I58" s="43"/>
    </row>
    <row r="59" spans="1:5" ht="15.75">
      <c r="A59" t="s">
        <v>1</v>
      </c>
      <c r="B59">
        <v>131</v>
      </c>
      <c r="C59">
        <v>18</v>
      </c>
      <c r="D59">
        <v>24</v>
      </c>
      <c r="E59">
        <v>25</v>
      </c>
    </row>
    <row r="60" spans="1:4" ht="15.75">
      <c r="A60" t="s">
        <v>2</v>
      </c>
      <c r="B60">
        <v>52</v>
      </c>
      <c r="C60">
        <v>24</v>
      </c>
      <c r="D60">
        <v>25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77"/>
  <sheetViews>
    <sheetView showGridLines="0" tabSelected="1" zoomScalePageLayoutView="0" workbookViewId="0" topLeftCell="A1">
      <selection activeCell="D28" sqref="D28:E28"/>
    </sheetView>
  </sheetViews>
  <sheetFormatPr defaultColWidth="10.875" defaultRowHeight="15.75"/>
  <cols>
    <col min="1" max="1" width="10.50390625" style="6" customWidth="1"/>
    <col min="2" max="2" width="13.00390625" style="6" bestFit="1" customWidth="1"/>
    <col min="3" max="3" width="14.50390625" style="6" customWidth="1"/>
    <col min="4" max="4" width="15.125" style="6" customWidth="1"/>
    <col min="5" max="5" width="8.50390625" style="6" customWidth="1"/>
    <col min="6" max="6" width="21.625" style="6" customWidth="1"/>
    <col min="7" max="16384" width="10.875" style="6" customWidth="1"/>
  </cols>
  <sheetData>
    <row r="1" ht="9" customHeight="1"/>
    <row r="2" ht="15"/>
    <row r="3" ht="15"/>
    <row r="4" ht="12" customHeight="1"/>
    <row r="5" ht="18">
      <c r="A5" s="8" t="s">
        <v>67</v>
      </c>
    </row>
    <row r="6" spans="1:5" ht="6" customHeight="1">
      <c r="A6" s="8"/>
      <c r="E6" s="9"/>
    </row>
    <row r="7" spans="1:6" ht="15">
      <c r="A7" s="10" t="s">
        <v>64</v>
      </c>
      <c r="B7" s="52"/>
      <c r="C7" s="52"/>
      <c r="D7" s="10" t="s">
        <v>44</v>
      </c>
      <c r="E7" s="52"/>
      <c r="F7" s="52"/>
    </row>
    <row r="8" spans="1:6" ht="15">
      <c r="A8" s="10" t="s">
        <v>42</v>
      </c>
      <c r="B8" s="53"/>
      <c r="C8" s="53"/>
      <c r="D8" s="10" t="s">
        <v>45</v>
      </c>
      <c r="E8" s="53"/>
      <c r="F8" s="53"/>
    </row>
    <row r="9" spans="1:6" ht="15">
      <c r="A9" s="10" t="s">
        <v>43</v>
      </c>
      <c r="B9" s="53"/>
      <c r="C9" s="53"/>
      <c r="D9" s="10" t="s">
        <v>46</v>
      </c>
      <c r="E9" s="53"/>
      <c r="F9" s="53"/>
    </row>
    <row r="10" spans="1:6" ht="9.75" customHeight="1">
      <c r="A10" s="10"/>
      <c r="B10" s="7"/>
      <c r="C10" s="7"/>
      <c r="D10" s="7"/>
      <c r="E10" s="7"/>
      <c r="F10" s="7"/>
    </row>
    <row r="11" spans="1:9" ht="18.75">
      <c r="A11" s="8" t="s">
        <v>60</v>
      </c>
      <c r="B11" s="7"/>
      <c r="C11" s="7"/>
      <c r="D11" s="7"/>
      <c r="E11" s="7"/>
      <c r="F11" s="7"/>
      <c r="I11" s="8" t="s">
        <v>72</v>
      </c>
    </row>
    <row r="12" spans="1:13" ht="15">
      <c r="A12" s="36" t="s">
        <v>3</v>
      </c>
      <c r="B12" s="37" t="s">
        <v>17</v>
      </c>
      <c r="C12" s="37" t="s">
        <v>19</v>
      </c>
      <c r="D12" s="37" t="s">
        <v>40</v>
      </c>
      <c r="E12" s="37" t="s">
        <v>7</v>
      </c>
      <c r="F12" s="38" t="s">
        <v>20</v>
      </c>
      <c r="I12" s="48" t="s">
        <v>70</v>
      </c>
      <c r="J12" s="38" t="s">
        <v>68</v>
      </c>
      <c r="K12" s="38" t="s">
        <v>69</v>
      </c>
      <c r="L12" s="38" t="s">
        <v>1</v>
      </c>
      <c r="M12" s="38" t="s">
        <v>2</v>
      </c>
    </row>
    <row r="13" spans="1:13" ht="15">
      <c r="A13" s="16"/>
      <c r="B13" s="17"/>
      <c r="C13" s="18"/>
      <c r="D13" s="18"/>
      <c r="E13" s="16"/>
      <c r="F13" s="21">
        <f>IF(ISERROR((((VLOOKUP(CONCATENATE(A13,E13),Datenbasis!$A$24:$B$32,2,FALSE))*C13)+D13*Datenbasis!$B$11)+Datenbasis!$B$7*Kalkulator!B13),0,(((VLOOKUP(CONCATENATE(A13,E13),Datenbasis!$A$24:$B$32,2,FALSE))*C13)+D13*Datenbasis!$B$11)+Datenbasis!$B$7*Kalkulator!B13)</f>
        <v>0</v>
      </c>
      <c r="I13" s="48" t="s">
        <v>73</v>
      </c>
      <c r="J13" s="45">
        <v>16</v>
      </c>
      <c r="K13" s="45">
        <v>18</v>
      </c>
      <c r="L13" s="45">
        <v>24</v>
      </c>
      <c r="M13" s="45">
        <v>24</v>
      </c>
    </row>
    <row r="14" spans="1:13" ht="15">
      <c r="A14" s="16"/>
      <c r="B14" s="17"/>
      <c r="C14" s="18"/>
      <c r="D14" s="18"/>
      <c r="E14" s="16"/>
      <c r="F14" s="21">
        <f>IF(ISERROR((((VLOOKUP(CONCATENATE(A14,E14),Datenbasis!$A$24:$B$32,2,FALSE))*C14)+D14*Datenbasis!$B$11)+Datenbasis!$B$7*Kalkulator!B14),0,(((VLOOKUP(CONCATENATE(A14,E14),Datenbasis!$A$24:$B$32,2,FALSE))*C14)+D14*Datenbasis!$B$11)+Datenbasis!$B$7*Kalkulator!B14)</f>
        <v>0</v>
      </c>
      <c r="I14" s="48" t="s">
        <v>74</v>
      </c>
      <c r="J14" s="46">
        <v>100</v>
      </c>
      <c r="K14" s="46">
        <v>100</v>
      </c>
      <c r="L14" s="46">
        <v>100</v>
      </c>
      <c r="M14" s="46">
        <v>100</v>
      </c>
    </row>
    <row r="15" spans="1:13" ht="15">
      <c r="A15" s="16"/>
      <c r="B15" s="17"/>
      <c r="C15" s="18"/>
      <c r="D15" s="18"/>
      <c r="E15" s="16"/>
      <c r="F15" s="21">
        <f>IF(ISERROR((((VLOOKUP(CONCATENATE(A15,E15),Datenbasis!$A$24:$B$32,2,FALSE))*C15)+D15*Datenbasis!$B$11)+Datenbasis!$B$7*Kalkulator!B15),0,(((VLOOKUP(CONCATENATE(A15,E15),Datenbasis!$A$24:$B$32,2,FALSE))*C15)+D15*Datenbasis!$B$11)+Datenbasis!$B$7*Kalkulator!B15)</f>
        <v>0</v>
      </c>
      <c r="I15" s="48" t="s">
        <v>75</v>
      </c>
      <c r="J15" s="47">
        <f>ROUND((J14*Datenbasis!B57)/J13/60,0)</f>
        <v>27</v>
      </c>
      <c r="K15" s="47">
        <f>ROUND((K14*Datenbasis!B58)/K13/60,0)</f>
        <v>22</v>
      </c>
      <c r="L15" s="47">
        <f>ROUND((L14*Datenbasis!B59)/L13/60,0)</f>
        <v>9</v>
      </c>
      <c r="M15" s="47">
        <f>ROUND((M14*Datenbasis!B60)/M13/60,0)</f>
        <v>4</v>
      </c>
    </row>
    <row r="16" spans="1:6" ht="15">
      <c r="A16" s="16"/>
      <c r="B16" s="17"/>
      <c r="C16" s="18"/>
      <c r="D16" s="18"/>
      <c r="E16" s="16"/>
      <c r="F16" s="21">
        <f>IF(ISERROR((((VLOOKUP(CONCATENATE(A16,E16),Datenbasis!$A$24:$B$32,2,FALSE))*C16)+D16*Datenbasis!$B$11)+Datenbasis!$B$7*Kalkulator!B16),0,(((VLOOKUP(CONCATENATE(A16,E16),Datenbasis!$A$24:$B$32,2,FALSE))*C16)+D16*Datenbasis!$B$11)+Datenbasis!$B$7*Kalkulator!B16)</f>
        <v>0</v>
      </c>
    </row>
    <row r="17" spans="1:6" ht="15">
      <c r="A17" s="16"/>
      <c r="B17" s="17"/>
      <c r="C17" s="18"/>
      <c r="D17" s="18"/>
      <c r="E17" s="16"/>
      <c r="F17" s="21">
        <f>IF(ISERROR((((VLOOKUP(CONCATENATE(A17,E17),Datenbasis!$A$24:$B$32,2,FALSE))*C17)+D17*Datenbasis!$B$11)+Datenbasis!$B$7*Kalkulator!B17),0,(((VLOOKUP(CONCATENATE(A17,E17),Datenbasis!$A$24:$B$32,2,FALSE))*C17)+D17*Datenbasis!$B$11)+Datenbasis!$B$7*Kalkulator!B17)</f>
        <v>0</v>
      </c>
    </row>
    <row r="18" spans="1:6" ht="15">
      <c r="A18" s="23" t="s">
        <v>33</v>
      </c>
      <c r="B18" s="24">
        <f>SUM(B13:B17)</f>
        <v>0</v>
      </c>
      <c r="C18" s="25">
        <f>SUM(C13:C17)</f>
        <v>0</v>
      </c>
      <c r="D18" s="25">
        <f>SUM(D13:D17)</f>
        <v>0</v>
      </c>
      <c r="E18" s="26"/>
      <c r="F18" s="22">
        <f>SUM(F13:F17)</f>
        <v>0</v>
      </c>
    </row>
    <row r="19" spans="1:6" ht="9.75" customHeight="1">
      <c r="A19" s="7"/>
      <c r="B19" s="7"/>
      <c r="C19" s="7"/>
      <c r="D19" s="7"/>
      <c r="E19" s="7"/>
      <c r="F19" s="7"/>
    </row>
    <row r="20" spans="1:2" ht="18.75">
      <c r="A20" s="8" t="s">
        <v>47</v>
      </c>
      <c r="B20" s="7"/>
    </row>
    <row r="21" spans="1:6" ht="15">
      <c r="A21" s="36" t="s">
        <v>39</v>
      </c>
      <c r="B21" s="37"/>
      <c r="C21" s="37" t="s">
        <v>37</v>
      </c>
      <c r="D21" s="37" t="s">
        <v>19</v>
      </c>
      <c r="E21" s="37" t="s">
        <v>77</v>
      </c>
      <c r="F21" s="38" t="s">
        <v>20</v>
      </c>
    </row>
    <row r="22" spans="1:6" ht="15">
      <c r="A22" s="27" t="s">
        <v>38</v>
      </c>
      <c r="B22" s="28"/>
      <c r="C22" s="16" t="s">
        <v>35</v>
      </c>
      <c r="D22" s="27"/>
      <c r="E22" s="20"/>
      <c r="F22" s="29" t="str">
        <f>IF(C22="ja",$C$18*Datenbasis!$B$10,"0,00 €")</f>
        <v>0,00 €</v>
      </c>
    </row>
    <row r="23" spans="1:6" ht="15">
      <c r="A23" s="27" t="s">
        <v>76</v>
      </c>
      <c r="B23" s="28"/>
      <c r="C23" s="16"/>
      <c r="D23" s="18"/>
      <c r="E23" s="17"/>
      <c r="F23" s="29" t="str">
        <f>IF(C23="ja",D23*Datenbasis!B12+Datenbasis!B7*Kalkulator!E23,"0,00 €")</f>
        <v>0,00 €</v>
      </c>
    </row>
    <row r="24" spans="1:6" ht="9.75" customHeight="1">
      <c r="A24" s="7"/>
      <c r="B24" s="7"/>
      <c r="C24" s="7"/>
      <c r="D24" s="7"/>
      <c r="E24" s="7"/>
      <c r="F24" s="7"/>
    </row>
    <row r="25" spans="1:6" ht="18.75">
      <c r="A25" s="8" t="s">
        <v>48</v>
      </c>
      <c r="B25" s="7"/>
      <c r="C25" s="7"/>
      <c r="D25" s="7"/>
      <c r="E25" s="7"/>
      <c r="F25" s="7"/>
    </row>
    <row r="26" spans="1:6" ht="15">
      <c r="A26" s="36" t="s">
        <v>39</v>
      </c>
      <c r="B26" s="37"/>
      <c r="C26" s="37" t="s">
        <v>37</v>
      </c>
      <c r="D26" s="37" t="s">
        <v>59</v>
      </c>
      <c r="E26" s="37"/>
      <c r="F26" s="38" t="s">
        <v>20</v>
      </c>
    </row>
    <row r="27" spans="1:6" ht="15">
      <c r="A27" s="27" t="s">
        <v>8</v>
      </c>
      <c r="B27" s="28"/>
      <c r="C27" s="16"/>
      <c r="D27" s="50"/>
      <c r="E27" s="51"/>
      <c r="F27" s="34" t="str">
        <f>IF(C27="ja",Datenbasis!B15+Kalkulator!D27*Datenbasis!C15,"0,00 €")</f>
        <v>0,00 €</v>
      </c>
    </row>
    <row r="28" spans="1:6" ht="15">
      <c r="A28" s="27" t="s">
        <v>36</v>
      </c>
      <c r="B28" s="28"/>
      <c r="C28" s="16"/>
      <c r="D28" s="50"/>
      <c r="E28" s="51"/>
      <c r="F28" s="34" t="str">
        <f>IF(C28="ja",Datenbasis!B16+Kalkulator!D28*Datenbasis!C16,"0,00 €")</f>
        <v>0,00 €</v>
      </c>
    </row>
    <row r="29" spans="1:6" ht="15">
      <c r="A29" s="27" t="s">
        <v>12</v>
      </c>
      <c r="B29" s="28"/>
      <c r="C29" s="16"/>
      <c r="D29" s="27"/>
      <c r="E29" s="20"/>
      <c r="F29" s="34" t="str">
        <f>IF(C29="ja",Datenbasis!B20+C18*Datenbasis!C20,"0,00 €")</f>
        <v>0,00 €</v>
      </c>
    </row>
    <row r="30" spans="1:6" ht="15">
      <c r="A30" s="30" t="s">
        <v>33</v>
      </c>
      <c r="B30" s="31"/>
      <c r="C30" s="32"/>
      <c r="D30" s="32"/>
      <c r="E30" s="33"/>
      <c r="F30" s="22">
        <f>SUM(F27:F29)</f>
        <v>0</v>
      </c>
    </row>
    <row r="31" spans="1:6" ht="9.75" customHeight="1">
      <c r="A31" s="7"/>
      <c r="B31" s="7"/>
      <c r="C31" s="7"/>
      <c r="D31" s="7"/>
      <c r="E31" s="7"/>
      <c r="F31" s="7"/>
    </row>
    <row r="32" spans="1:6" ht="18.75">
      <c r="A32" s="8" t="s">
        <v>49</v>
      </c>
      <c r="B32" s="7"/>
      <c r="C32" s="7"/>
      <c r="D32" s="7"/>
      <c r="E32" s="7"/>
      <c r="F32" s="7"/>
    </row>
    <row r="33" spans="1:6" ht="15">
      <c r="A33" s="39" t="s">
        <v>50</v>
      </c>
      <c r="B33" s="40" t="s">
        <v>51</v>
      </c>
      <c r="C33" s="40" t="s">
        <v>19</v>
      </c>
      <c r="D33" s="40"/>
      <c r="E33" s="40"/>
      <c r="F33" s="41" t="s">
        <v>20</v>
      </c>
    </row>
    <row r="34" spans="1:6" ht="15">
      <c r="A34" s="16"/>
      <c r="B34" s="19"/>
      <c r="C34" s="18"/>
      <c r="D34" s="27"/>
      <c r="E34" s="20"/>
      <c r="F34" s="34" t="str">
        <f>IF(ISERROR(VLOOKUP(A34,Datenbasis!A39:B46,2,FALSE)*C34),"0,00 €",VLOOKUP(A34,Datenbasis!A39:B46,2,FALSE)*C34)</f>
        <v>0,00 €</v>
      </c>
    </row>
    <row r="35" spans="1:6" ht="15">
      <c r="A35" s="16"/>
      <c r="B35" s="19"/>
      <c r="C35" s="18"/>
      <c r="D35" s="27"/>
      <c r="E35" s="20"/>
      <c r="F35" s="34" t="str">
        <f>IF(ISERROR(VLOOKUP(A35,Datenbasis!A40:B47,2,FALSE)*C35),"0,00 €",VLOOKUP(A35,Datenbasis!A40:B47,2,FALSE)*C35)</f>
        <v>0,00 €</v>
      </c>
    </row>
    <row r="36" spans="1:6" ht="15">
      <c r="A36" s="16"/>
      <c r="B36" s="19"/>
      <c r="C36" s="18"/>
      <c r="D36" s="27"/>
      <c r="E36" s="20"/>
      <c r="F36" s="34" t="str">
        <f>IF(ISERROR(VLOOKUP(A36,Datenbasis!A41:B48,2,FALSE)*C36),"0,00 €",VLOOKUP(A36,Datenbasis!A41:B48,2,FALSE)*C36)</f>
        <v>0,00 €</v>
      </c>
    </row>
    <row r="37" spans="1:6" ht="15">
      <c r="A37" s="23" t="s">
        <v>33</v>
      </c>
      <c r="B37" s="35">
        <f>SUM(B34:B36)</f>
        <v>0</v>
      </c>
      <c r="C37" s="25">
        <f>SUM(C34:C36)</f>
        <v>0</v>
      </c>
      <c r="D37" s="32"/>
      <c r="E37" s="33"/>
      <c r="F37" s="22">
        <f>SUM(F34:F36)</f>
        <v>0</v>
      </c>
    </row>
    <row r="38" ht="10.5" customHeight="1"/>
    <row r="39" spans="1:6" ht="18.75">
      <c r="A39" s="8" t="s">
        <v>61</v>
      </c>
      <c r="B39" s="7"/>
      <c r="C39" s="7"/>
      <c r="D39" s="7"/>
      <c r="E39" s="7"/>
      <c r="F39" s="7"/>
    </row>
    <row r="40" spans="1:6" ht="15">
      <c r="A40" s="39" t="s">
        <v>39</v>
      </c>
      <c r="B40" s="40"/>
      <c r="C40" s="40" t="s">
        <v>37</v>
      </c>
      <c r="D40" s="40" t="s">
        <v>59</v>
      </c>
      <c r="E40" s="40"/>
      <c r="F40" s="41" t="s">
        <v>20</v>
      </c>
    </row>
    <row r="41" spans="1:6" ht="15">
      <c r="A41" s="27" t="s">
        <v>8</v>
      </c>
      <c r="B41" s="28"/>
      <c r="C41" s="16" t="s">
        <v>35</v>
      </c>
      <c r="D41" s="50"/>
      <c r="E41" s="51"/>
      <c r="F41" s="34" t="str">
        <f>IF(C41="ja",Datenbasis!B49+Datenbasis!C49*Kalkulator!D41,"0,00 €")</f>
        <v>0,00 €</v>
      </c>
    </row>
    <row r="42" spans="1:6" ht="15">
      <c r="A42" s="27" t="s">
        <v>36</v>
      </c>
      <c r="B42" s="28"/>
      <c r="C42" s="16" t="s">
        <v>35</v>
      </c>
      <c r="D42" s="50"/>
      <c r="E42" s="51"/>
      <c r="F42" s="34" t="str">
        <f>IF(C42="ja",Datenbasis!B50+Datenbasis!C50*Kalkulator!D42,"0,00 €")</f>
        <v>0,00 €</v>
      </c>
    </row>
    <row r="43" spans="1:6" ht="15">
      <c r="A43" s="27" t="s">
        <v>12</v>
      </c>
      <c r="B43" s="28"/>
      <c r="C43" s="16" t="s">
        <v>35</v>
      </c>
      <c r="D43" s="27"/>
      <c r="E43" s="20"/>
      <c r="F43" s="34" t="str">
        <f>IF(C43="ja",Datenbasis!B53+Datenbasis!C53*Kalkulator!C37,"0,00 €")</f>
        <v>0,00 €</v>
      </c>
    </row>
    <row r="44" spans="1:6" ht="15">
      <c r="A44" s="30" t="s">
        <v>33</v>
      </c>
      <c r="B44" s="31"/>
      <c r="C44" s="32"/>
      <c r="D44" s="32"/>
      <c r="E44" s="33"/>
      <c r="F44" s="22">
        <f>SUM(F41:F43)</f>
        <v>0</v>
      </c>
    </row>
    <row r="45" ht="9.75" customHeight="1"/>
    <row r="46" spans="1:6" ht="19.5" thickBot="1">
      <c r="A46" s="13" t="s">
        <v>65</v>
      </c>
      <c r="B46" s="14"/>
      <c r="C46" s="14"/>
      <c r="D46" s="14"/>
      <c r="E46" s="14"/>
      <c r="F46" s="15">
        <f>F18+F23+F30+F37+F44+F22</f>
        <v>0</v>
      </c>
    </row>
    <row r="47" ht="9.75" customHeight="1" thickTop="1"/>
    <row r="49" ht="18.75">
      <c r="A49" s="8" t="s">
        <v>62</v>
      </c>
    </row>
    <row r="51" spans="1:3" ht="15">
      <c r="A51" s="49"/>
      <c r="B51" s="49"/>
      <c r="C51" s="11"/>
    </row>
    <row r="52" spans="1:2" ht="15">
      <c r="A52" s="12" t="s">
        <v>63</v>
      </c>
      <c r="B52" s="12"/>
    </row>
    <row r="53" ht="15"/>
    <row r="54" ht="15"/>
    <row r="55" ht="15"/>
    <row r="56" ht="15"/>
    <row r="57" ht="15"/>
    <row r="76" spans="1:2" ht="15">
      <c r="A76" s="49"/>
      <c r="B76" s="49"/>
    </row>
    <row r="77" spans="1:2" ht="15">
      <c r="A77" s="12" t="s">
        <v>63</v>
      </c>
      <c r="B77" s="12"/>
    </row>
  </sheetData>
  <sheetProtection password="CFBF" sheet="1" objects="1" scenarios="1"/>
  <mergeCells count="10">
    <mergeCell ref="D41:E41"/>
    <mergeCell ref="D42:E42"/>
    <mergeCell ref="B7:C7"/>
    <mergeCell ref="B8:C8"/>
    <mergeCell ref="B9:C9"/>
    <mergeCell ref="E7:F7"/>
    <mergeCell ref="E8:F8"/>
    <mergeCell ref="E9:F9"/>
    <mergeCell ref="D27:E27"/>
    <mergeCell ref="D28:E28"/>
  </mergeCells>
  <printOptions/>
  <pageMargins left="0.5068503937007874" right="0.5068503937007874" top="0.36000000000000004" bottom="0.36000000000000004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HeDa</dc:creator>
  <cp:keywords/>
  <dc:description/>
  <cp:lastModifiedBy>Laozi</cp:lastModifiedBy>
  <cp:lastPrinted>2019-05-07T14:43:24Z</cp:lastPrinted>
  <dcterms:created xsi:type="dcterms:W3CDTF">2019-03-12T15:13:42Z</dcterms:created>
  <dcterms:modified xsi:type="dcterms:W3CDTF">2020-02-12T18:11:48Z</dcterms:modified>
  <cp:category/>
  <cp:version/>
  <cp:contentType/>
  <cp:contentStatus/>
</cp:coreProperties>
</file>